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640"/>
  </bookViews>
  <sheets>
    <sheet name="Sheet1" sheetId="1"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E18" i="1"/>
  <c r="D12" i="1"/>
  <c r="E12" i="1"/>
  <c r="C12" i="1"/>
  <c r="C9" i="1"/>
  <c r="C8" i="1"/>
  <c r="F20" i="1" l="1"/>
  <c r="F21" i="1"/>
  <c r="F22" i="1"/>
  <c r="F23" i="1"/>
  <c r="F24" i="1"/>
  <c r="F25" i="1"/>
  <c r="F27" i="1"/>
  <c r="F28" i="1"/>
  <c r="F30" i="1"/>
  <c r="F31" i="1"/>
  <c r="F33" i="1"/>
  <c r="F34" i="1"/>
  <c r="F35" i="1"/>
  <c r="F36" i="1"/>
  <c r="F11" i="1"/>
  <c r="F13" i="1"/>
  <c r="F17" i="1"/>
  <c r="D19" i="1"/>
  <c r="D18" i="1" s="1"/>
  <c r="E19" i="1"/>
  <c r="F19" i="1" s="1"/>
  <c r="C19" i="1"/>
  <c r="C18" i="1" s="1"/>
  <c r="D26" i="1"/>
  <c r="E26" i="1"/>
  <c r="F26" i="1" s="1"/>
  <c r="C26" i="1"/>
  <c r="E14" i="1"/>
  <c r="F12" i="1" s="1"/>
  <c r="D9" i="1"/>
  <c r="D8" i="1" s="1"/>
  <c r="E10" i="1"/>
  <c r="F10" i="1" s="1"/>
  <c r="D10" i="1"/>
  <c r="C10" i="1"/>
  <c r="F18" i="1" l="1"/>
  <c r="F14" i="1"/>
  <c r="E9" i="1"/>
  <c r="E8" i="1" s="1"/>
  <c r="A28" i="1"/>
  <c r="F9" i="1" l="1"/>
  <c r="F8" i="1"/>
</calcChain>
</file>

<file path=xl/sharedStrings.xml><?xml version="1.0" encoding="utf-8"?>
<sst xmlns="http://schemas.openxmlformats.org/spreadsheetml/2006/main" count="55" uniqueCount="52">
  <si>
    <t>Biểu số 33/CK-NSNN</t>
  </si>
  <si>
    <t>(Dự toán trình Hội đồng nhân dân)</t>
  </si>
  <si>
    <t>Đơn vị: Triệu đồng</t>
  </si>
  <si>
    <t>STT</t>
  </si>
  <si>
    <t>NỘI DUNG</t>
  </si>
  <si>
    <t>SO SÁNH (1)
(%)</t>
  </si>
  <si>
    <t>A</t>
  </si>
  <si>
    <t>B</t>
  </si>
  <si>
    <t>TỔNG NGUỒN THU NSĐP</t>
  </si>
  <si>
    <t>I</t>
  </si>
  <si>
    <t>Thu NSĐP được hưởng theo phân cấp</t>
  </si>
  <si>
    <t>Thu NSĐP hưởng 100%</t>
  </si>
  <si>
    <t>Thu NSĐP hưởng từ các khoản thu phân chia</t>
  </si>
  <si>
    <t>II</t>
  </si>
  <si>
    <t>Thu bổ sung từ NSTW</t>
  </si>
  <si>
    <t>Thu bổ sung cân đối</t>
  </si>
  <si>
    <t>Thu bổ sung có mục tiêu</t>
  </si>
  <si>
    <t>III</t>
  </si>
  <si>
    <t>Thu từ quỹ dự trữ tài chính</t>
  </si>
  <si>
    <t>IV</t>
  </si>
  <si>
    <t>Thu kết dư</t>
  </si>
  <si>
    <t>V</t>
  </si>
  <si>
    <t>Thu chuyển nguồn từ năm trước chuyển sang</t>
  </si>
  <si>
    <t>TỔNG CHI NSĐP</t>
  </si>
  <si>
    <t>Tổng chi cân đối NSĐP</t>
  </si>
  <si>
    <t xml:space="preserve">Chi đầu tư phát triển </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</si>
  <si>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</si>
  <si>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</si>
  <si>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</si>
  <si>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</si>
  <si>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</si>
  <si>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</si>
  <si>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</si>
  <si>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</si>
  <si>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</si>
  <si>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</si>
  <si>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BỘI CHI NSĐP/BỘI THU NSĐP</t>
  </si>
  <si>
    <t>D</t>
  </si>
  <si>
    <t>CHI TRẢ NỢ GỐC CỦA NSĐP</t>
  </si>
  <si>
    <t>Từ nguồn vay để trả nợ gốc</t>
  </si>
  <si>
    <t>Từ nguồn bội thu, tăng thu, tiết kiệm chi, kết dư ngân sách cấp tỉnh</t>
  </si>
  <si>
    <t>Đ</t>
  </si>
  <si>
    <t>TỔNG MỨC VAY CỦA NSĐP</t>
  </si>
  <si>
    <t>Vay để bù đắp bội chi</t>
  </si>
  <si>
    <t>Vay để trả nợ gốc</t>
  </si>
  <si>
    <t>Ghi chú:</t>
  </si>
  <si>
    <t xml:space="preserve"> (1) Đối với các chỉ tiêu thu NSĐP, so sánh dự toán năm sau với ước thực hiện năm hiện hành. Đối với các chỉ tiêu chi NSĐP, so sánh dự toán năm sau với dự toán năm hiện hành.</t>
  </si>
  <si>
    <t>UBND TỈNH BÌNH ĐỊNH</t>
  </si>
  <si>
    <t>CÂN ĐỐI NGÂN SÁCH ĐỊA PHƯƠNG NĂM 2025</t>
  </si>
  <si>
    <t xml:space="preserve">DỰ TOÁN NĂM 2025 </t>
  </si>
  <si>
    <t xml:space="preserve">DỰ TOÁN NĂM 2024 
</t>
  </si>
  <si>
    <t xml:space="preserve">ƯỚC TH NĂM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</si>
</sst>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0.0"/>
  </numFmts>
  <fonts count="17">
    <font>
      <sz val="11"/>
      <color theme="1"/>
      <name val="Calibri"/>
      <family val="2"/>
      <scheme val="minor"/>
    </font>
    <font>
      <sz val="12"/>
      <name val=".VnArial Narrow"/>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b/>
      <sz val="12"/>
      <name val="Times New Roman"/>
      <family val="1"/>
    </font>
    <font>
      <sz val="12"/>
      <name val="Times New Roman"/>
      <family val="1"/>
    </font>
    <font>
      <i/>
      <sz val="12"/>
      <name val="Times New Roman"/>
      <family val="1"/>
    </font>
    <font>
      <i/>
      <sz val="14"/>
      <name val="Times New Roman"/>
      <family val="1"/>
    </font>
    <font>
      <sz val="14"/>
      <name val="Times New Roman"/>
      <family val="1"/>
    </font>
    <font>
      <i/>
      <sz val="11"/>
      <name val="Times New Roman"/>
      <family val="1"/>
    </font>
    <font>
      <b/>
      <sz val="12"/>
      <name val="Times New Romanh"/>
    </font>
    <font>
      <b/>
      <sz val="14"/>
      <name val="Times New Roman"/>
      <family val="1"/>
    </font>
    <font>
      <sz val="12"/>
      <name val="Times New Roman"/>
      <family val="1"/>
      <charset val="163"/>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1">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cellStyleXfs>
  <cellXfs count="49">
    <xf numFmtId="0" fontId="0" fillId="0" borderId="0" xfId="0"/>
    <xf numFmtId="0" fontId="8" fillId="0" borderId="0" xfId="0" applyFont="1" applyFill="1" applyAlignment="1"/>
    <xf numFmtId="0" fontId="8" fillId="0" borderId="0" xfId="0" applyFont="1" applyFill="1" applyAlignment="1">
      <alignment horizontal="centerContinuous"/>
    </xf>
    <xf numFmtId="0" fontId="9" fillId="0" borderId="0" xfId="0" applyFont="1" applyFill="1" applyAlignment="1">
      <alignment horizontal="centerContinuous"/>
    </xf>
    <xf numFmtId="0" fontId="9" fillId="0" borderId="0" xfId="0" applyFont="1" applyFill="1" applyAlignment="1">
      <alignment horizontal="right"/>
    </xf>
    <xf numFmtId="0" fontId="8" fillId="0" borderId="0" xfId="0" applyFont="1" applyFill="1" applyAlignment="1">
      <alignment horizontal="right"/>
    </xf>
    <xf numFmtId="0" fontId="9" fillId="0" borderId="0" xfId="0" applyFont="1" applyFill="1"/>
    <xf numFmtId="0" fontId="8" fillId="0" borderId="0" xfId="0" applyFont="1" applyFill="1" applyAlignment="1">
      <alignment horizontal="center"/>
    </xf>
    <xf numFmtId="0" fontId="10" fillId="0" borderId="0" xfId="0" applyNumberFormat="1" applyFont="1" applyFill="1" applyAlignment="1">
      <alignment horizontal="center" vertical="center" wrapText="1"/>
    </xf>
    <xf numFmtId="0" fontId="10" fillId="0" borderId="0" xfId="0" applyNumberFormat="1" applyFont="1" applyFill="1" applyAlignment="1">
      <alignment vertical="center" wrapText="1"/>
    </xf>
    <xf numFmtId="0" fontId="11" fillId="0" borderId="0" xfId="0" applyFont="1" applyFill="1" applyAlignment="1">
      <alignment horizontal="left"/>
    </xf>
    <xf numFmtId="0" fontId="12" fillId="0" borderId="0" xfId="0" applyFont="1" applyFill="1"/>
    <xf numFmtId="0" fontId="13" fillId="0" borderId="10" xfId="0" applyFont="1" applyFill="1" applyBorder="1" applyAlignment="1">
      <alignment horizontal="right"/>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 xfId="0" applyFont="1" applyFill="1" applyBorder="1" applyAlignment="1">
      <alignment horizontal="center"/>
    </xf>
    <xf numFmtId="0" fontId="14" fillId="0" borderId="2" xfId="0" applyFont="1" applyFill="1" applyBorder="1" applyAlignment="1">
      <alignment horizontal="center"/>
    </xf>
    <xf numFmtId="3" fontId="8" fillId="0" borderId="1" xfId="0" applyNumberFormat="1" applyFont="1" applyFill="1" applyBorder="1"/>
    <xf numFmtId="165" fontId="8" fillId="0" borderId="1" xfId="0" applyNumberFormat="1" applyFont="1" applyFill="1" applyBorder="1"/>
    <xf numFmtId="0" fontId="15" fillId="0" borderId="0" xfId="0" applyFont="1" applyFill="1"/>
    <xf numFmtId="3" fontId="15" fillId="0" borderId="0" xfId="0" applyNumberFormat="1" applyFont="1" applyFill="1"/>
    <xf numFmtId="0" fontId="8" fillId="0" borderId="3" xfId="0" applyFont="1" applyFill="1" applyBorder="1" applyAlignment="1">
      <alignment horizontal="center"/>
    </xf>
    <xf numFmtId="0" fontId="8" fillId="0" borderId="4" xfId="0" applyFont="1" applyFill="1" applyBorder="1"/>
    <xf numFmtId="3" fontId="8" fillId="0" borderId="3" xfId="0" applyNumberFormat="1" applyFont="1" applyFill="1" applyBorder="1"/>
    <xf numFmtId="165" fontId="8" fillId="0" borderId="3" xfId="0" applyNumberFormat="1" applyFont="1" applyFill="1" applyBorder="1"/>
    <xf numFmtId="0" fontId="9" fillId="0" borderId="3" xfId="0" applyFont="1" applyFill="1" applyBorder="1" applyAlignment="1">
      <alignment horizontal="center"/>
    </xf>
    <xf numFmtId="0" fontId="9" fillId="0" borderId="4" xfId="0" applyFont="1" applyFill="1" applyBorder="1"/>
    <xf numFmtId="3" fontId="9" fillId="0" borderId="3" xfId="0" applyNumberFormat="1" applyFont="1" applyFill="1" applyBorder="1"/>
    <xf numFmtId="165" fontId="9" fillId="0" borderId="3" xfId="0" applyNumberFormat="1" applyFont="1" applyFill="1" applyBorder="1"/>
    <xf numFmtId="0" fontId="9" fillId="0" borderId="3" xfId="0" quotePrefix="1" applyFont="1" applyFill="1" applyBorder="1" applyAlignment="1">
      <alignment horizontal="center"/>
    </xf>
    <xf numFmtId="0" fontId="8" fillId="0" borderId="4" xfId="0" applyFont="1" applyFill="1" applyBorder="1" applyAlignment="1">
      <alignment horizontal="center"/>
    </xf>
    <xf numFmtId="0" fontId="16" fillId="0" borderId="3" xfId="0" applyFont="1" applyFill="1" applyBorder="1" applyAlignment="1">
      <alignment horizontal="center"/>
    </xf>
    <xf numFmtId="0" fontId="8" fillId="0" borderId="4" xfId="0" applyFont="1" applyFill="1" applyBorder="1" applyAlignment="1">
      <alignment horizontal="center" wrapText="1"/>
    </xf>
    <xf numFmtId="0" fontId="16" fillId="0" borderId="3" xfId="0" applyFont="1" applyFill="1" applyBorder="1" applyAlignment="1">
      <alignment horizontal="center" vertical="center"/>
    </xf>
    <xf numFmtId="0" fontId="16" fillId="0" borderId="4" xfId="0" applyFont="1" applyFill="1" applyBorder="1" applyAlignment="1">
      <alignment vertical="center" wrapText="1"/>
    </xf>
    <xf numFmtId="0" fontId="16" fillId="0" borderId="4" xfId="0" applyFont="1" applyFill="1" applyBorder="1"/>
    <xf numFmtId="0" fontId="16" fillId="0" borderId="5" xfId="0" applyFont="1" applyFill="1" applyBorder="1" applyAlignment="1">
      <alignment horizontal="center"/>
    </xf>
    <xf numFmtId="0" fontId="16" fillId="0" borderId="6" xfId="0" applyFont="1" applyFill="1" applyBorder="1"/>
    <xf numFmtId="3" fontId="9" fillId="0" borderId="5" xfId="0" applyNumberFormat="1" applyFont="1" applyFill="1" applyBorder="1"/>
    <xf numFmtId="165" fontId="9" fillId="0" borderId="5" xfId="0" applyNumberFormat="1" applyFont="1" applyFill="1" applyBorder="1"/>
    <xf numFmtId="0" fontId="10" fillId="0" borderId="0" xfId="0" applyFont="1" applyFill="1"/>
    <xf numFmtId="0" fontId="11" fillId="0" borderId="0" xfId="0" applyFont="1" applyFill="1"/>
    <xf numFmtId="0" fontId="10" fillId="0" borderId="0" xfId="0" applyFont="1" applyFill="1" applyBorder="1" applyAlignment="1">
      <alignment horizontal="justify" vertical="center" wrapText="1"/>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topLeftCell="A4" zoomScale="80" zoomScaleNormal="80" workbookViewId="0">
      <selection activeCell="H23" sqref="H23"/>
    </sheetView>
  </sheetViews>
  <sheetFormatPr defaultColWidth="12.85546875" defaultRowHeight="15.75"/>
  <cols>
    <col min="1" max="1" width="7.28515625" style="6" customWidth="1"/>
    <col min="2" max="2" width="48.42578125" style="6" customWidth="1"/>
    <col min="3" max="6" width="21.28515625" style="6" customWidth="1"/>
    <col min="7" max="16384" width="12.85546875" style="6"/>
  </cols>
  <sheetData>
    <row r="1" spans="1:8" ht="21" customHeight="1">
      <c r="A1" s="1" t="s">
        <v>47</v>
      </c>
      <c r="B1" s="2"/>
      <c r="C1" s="3"/>
      <c r="D1" s="4"/>
      <c r="E1" s="5" t="s">
        <v>0</v>
      </c>
      <c r="F1" s="5"/>
    </row>
    <row r="2" spans="1:8" ht="21" customHeight="1">
      <c r="A2" s="7" t="s">
        <v>48</v>
      </c>
      <c r="B2" s="7"/>
      <c r="C2" s="7"/>
      <c r="D2" s="7"/>
      <c r="E2" s="7"/>
      <c r="F2" s="7"/>
    </row>
    <row r="3" spans="1:8" ht="21" customHeight="1">
      <c r="A3" s="8" t="s">
        <v>1</v>
      </c>
      <c r="B3" s="8"/>
      <c r="C3" s="8"/>
      <c r="D3" s="8"/>
      <c r="E3" s="8"/>
      <c r="F3" s="8"/>
      <c r="G3" s="9"/>
      <c r="H3" s="9"/>
    </row>
    <row r="4" spans="1:8" ht="19.5" customHeight="1">
      <c r="A4" s="10"/>
      <c r="B4" s="10"/>
      <c r="C4" s="11"/>
      <c r="D4" s="11"/>
      <c r="E4" s="12" t="s">
        <v>2</v>
      </c>
      <c r="F4" s="12"/>
    </row>
    <row r="5" spans="1:8" ht="15.6" customHeight="1">
      <c r="A5" s="13" t="s">
        <v>3</v>
      </c>
      <c r="B5" s="14" t="s">
        <v>4</v>
      </c>
      <c r="C5" s="13" t="s">
        <v>50</v>
      </c>
      <c r="D5" s="13" t="s">
        <v>51</v>
      </c>
      <c r="E5" s="13" t="s">
        <v>49</v>
      </c>
      <c r="F5" s="13" t="s">
        <v>5</v>
      </c>
    </row>
    <row r="6" spans="1:8">
      <c r="A6" s="15"/>
      <c r="B6" s="16"/>
      <c r="C6" s="15"/>
      <c r="D6" s="15"/>
      <c r="E6" s="15"/>
      <c r="F6" s="15"/>
    </row>
    <row r="7" spans="1:8" ht="37.5" customHeight="1">
      <c r="A7" s="17"/>
      <c r="B7" s="18"/>
      <c r="C7" s="17"/>
      <c r="D7" s="17"/>
      <c r="E7" s="17"/>
      <c r="F7" s="17"/>
    </row>
    <row r="8" spans="1:8" s="23" customFormat="1" ht="20.100000000000001" customHeight="1">
      <c r="A8" s="19" t="s">
        <v>6</v>
      </c>
      <c r="B8" s="20" t="s">
        <v>8</v>
      </c>
      <c r="C8" s="21">
        <f>+C9+C12+C15+C16+C17</f>
        <v>20007669</v>
      </c>
      <c r="D8" s="21">
        <f t="shared" ref="D8" si="0">+D9+D12+D15+D16+D17</f>
        <v>21007569</v>
      </c>
      <c r="E8" s="21">
        <f>+E9+E12+E15+E16+E17</f>
        <v>23811565</v>
      </c>
      <c r="F8" s="22">
        <f t="shared" ref="F8:F14" si="1">+E8/D8*100</f>
        <v>113.34755106599911</v>
      </c>
      <c r="H8" s="24"/>
    </row>
    <row r="9" spans="1:8" s="23" customFormat="1" ht="20.100000000000001" customHeight="1">
      <c r="A9" s="25" t="s">
        <v>9</v>
      </c>
      <c r="B9" s="26" t="s">
        <v>10</v>
      </c>
      <c r="C9" s="27">
        <f>+C10+C11</f>
        <v>13297200</v>
      </c>
      <c r="D9" s="27">
        <f t="shared" ref="D9:E9" si="2">+D10+D11</f>
        <v>14297100</v>
      </c>
      <c r="E9" s="27">
        <f t="shared" si="2"/>
        <v>15807080</v>
      </c>
      <c r="F9" s="28">
        <f t="shared" si="1"/>
        <v>110.56144253030335</v>
      </c>
    </row>
    <row r="10" spans="1:8" s="11" customFormat="1" ht="20.100000000000001" customHeight="1">
      <c r="A10" s="29">
        <v>1</v>
      </c>
      <c r="B10" s="30" t="s">
        <v>11</v>
      </c>
      <c r="C10" s="31">
        <f>8072800+140000</f>
        <v>8212800</v>
      </c>
      <c r="D10" s="31">
        <f>8999900+160000</f>
        <v>9159900</v>
      </c>
      <c r="E10" s="31">
        <f>10451220+170000</f>
        <v>10621220</v>
      </c>
      <c r="F10" s="32">
        <f t="shared" si="1"/>
        <v>115.95344927346369</v>
      </c>
    </row>
    <row r="11" spans="1:8" s="11" customFormat="1" ht="20.100000000000001" customHeight="1">
      <c r="A11" s="29">
        <v>2</v>
      </c>
      <c r="B11" s="30" t="s">
        <v>12</v>
      </c>
      <c r="C11" s="31">
        <v>5084400</v>
      </c>
      <c r="D11" s="31">
        <v>5137200</v>
      </c>
      <c r="E11" s="31">
        <v>5185860</v>
      </c>
      <c r="F11" s="32">
        <f t="shared" si="1"/>
        <v>100.94720859612241</v>
      </c>
    </row>
    <row r="12" spans="1:8" s="23" customFormat="1" ht="20.100000000000001" customHeight="1">
      <c r="A12" s="25" t="s">
        <v>13</v>
      </c>
      <c r="B12" s="26" t="s">
        <v>14</v>
      </c>
      <c r="C12" s="27">
        <f>+C13+C14</f>
        <v>6019075</v>
      </c>
      <c r="D12" s="27">
        <f t="shared" ref="D12:E12" si="3">+D13+D14</f>
        <v>6019075</v>
      </c>
      <c r="E12" s="27">
        <f t="shared" si="3"/>
        <v>7912180</v>
      </c>
      <c r="F12" s="28">
        <f t="shared" si="1"/>
        <v>131.45175961422643</v>
      </c>
    </row>
    <row r="13" spans="1:8" s="11" customFormat="1" ht="20.100000000000001" customHeight="1">
      <c r="A13" s="33">
        <v>1</v>
      </c>
      <c r="B13" s="30" t="s">
        <v>15</v>
      </c>
      <c r="C13" s="31">
        <v>3656922</v>
      </c>
      <c r="D13" s="31">
        <v>3656922</v>
      </c>
      <c r="E13" s="31">
        <v>3730022</v>
      </c>
      <c r="F13" s="32">
        <f t="shared" si="1"/>
        <v>101.99894884276996</v>
      </c>
    </row>
    <row r="14" spans="1:8" s="11" customFormat="1" ht="20.100000000000001" customHeight="1">
      <c r="A14" s="33">
        <v>2</v>
      </c>
      <c r="B14" s="30" t="s">
        <v>16</v>
      </c>
      <c r="C14" s="31">
        <v>2362153</v>
      </c>
      <c r="D14" s="31">
        <v>2362153</v>
      </c>
      <c r="E14" s="31">
        <f>2307875+1874283</f>
        <v>4182158</v>
      </c>
      <c r="F14" s="32">
        <f t="shared" si="1"/>
        <v>177.04856544008791</v>
      </c>
    </row>
    <row r="15" spans="1:8" s="11" customFormat="1" ht="20.100000000000001" customHeight="1">
      <c r="A15" s="25" t="s">
        <v>17</v>
      </c>
      <c r="B15" s="26" t="s">
        <v>18</v>
      </c>
      <c r="C15" s="31"/>
      <c r="D15" s="31"/>
      <c r="E15" s="31"/>
      <c r="F15" s="32"/>
    </row>
    <row r="16" spans="1:8" s="11" customFormat="1" ht="20.100000000000001" customHeight="1">
      <c r="A16" s="25" t="s">
        <v>19</v>
      </c>
      <c r="B16" s="26" t="s">
        <v>20</v>
      </c>
      <c r="C16" s="31"/>
      <c r="D16" s="31"/>
      <c r="E16" s="31"/>
      <c r="F16" s="32"/>
    </row>
    <row r="17" spans="1:6" s="11" customFormat="1" ht="20.100000000000001" customHeight="1">
      <c r="A17" s="25" t="s">
        <v>21</v>
      </c>
      <c r="B17" s="26" t="s">
        <v>22</v>
      </c>
      <c r="C17" s="27">
        <v>691394</v>
      </c>
      <c r="D17" s="27">
        <v>691394</v>
      </c>
      <c r="E17" s="27">
        <v>92305</v>
      </c>
      <c r="F17" s="28">
        <f>+E17/D17*100</f>
        <v>13.350564222425998</v>
      </c>
    </row>
    <row r="18" spans="1:6" s="23" customFormat="1" ht="20.100000000000001" customHeight="1">
      <c r="A18" s="25" t="s">
        <v>7</v>
      </c>
      <c r="B18" s="34" t="s">
        <v>23</v>
      </c>
      <c r="C18" s="27">
        <f>+C19+C26+C29</f>
        <v>20254969</v>
      </c>
      <c r="D18" s="27">
        <f t="shared" ref="D18" si="4">+D19+D26+D29</f>
        <v>20330810.892889</v>
      </c>
      <c r="E18" s="27">
        <f>+E19+E26+E29</f>
        <v>23870464.699999999</v>
      </c>
      <c r="F18" s="28">
        <f t="shared" ref="F18:F28" si="5">+E18/C18*100</f>
        <v>117.84991969131129</v>
      </c>
    </row>
    <row r="19" spans="1:6" s="23" customFormat="1" ht="20.100000000000001" customHeight="1">
      <c r="A19" s="25" t="s">
        <v>9</v>
      </c>
      <c r="B19" s="26" t="s">
        <v>24</v>
      </c>
      <c r="C19" s="27">
        <f>+C20+C21+C22+C23+C24+C25</f>
        <v>17418211</v>
      </c>
      <c r="D19" s="27">
        <f t="shared" ref="D19:E19" si="6">+D20+D21+D22+D23+D24+D25</f>
        <v>17637574.192889001</v>
      </c>
      <c r="E19" s="27">
        <f t="shared" si="6"/>
        <v>20548006.699999999</v>
      </c>
      <c r="F19" s="28">
        <f t="shared" si="5"/>
        <v>117.96852558509021</v>
      </c>
    </row>
    <row r="20" spans="1:6" s="11" customFormat="1" ht="20.100000000000001" customHeight="1">
      <c r="A20" s="35">
        <v>1</v>
      </c>
      <c r="B20" s="30" t="s">
        <v>25</v>
      </c>
      <c r="C20" s="31">
        <v>6832422</v>
      </c>
      <c r="D20" s="31">
        <v>6702878.1928890003</v>
      </c>
      <c r="E20" s="31">
        <v>8170071</v>
      </c>
      <c r="F20" s="32">
        <f t="shared" si="5"/>
        <v>119.57796225116071</v>
      </c>
    </row>
    <row r="21" spans="1:6" s="11" customFormat="1" ht="20.100000000000001" customHeight="1">
      <c r="A21" s="35">
        <v>2</v>
      </c>
      <c r="B21" s="30" t="s">
        <v>26</v>
      </c>
      <c r="C21" s="31">
        <v>9880203</v>
      </c>
      <c r="D21" s="31">
        <v>10229110</v>
      </c>
      <c r="E21" s="31">
        <v>11508828</v>
      </c>
      <c r="F21" s="32">
        <f t="shared" si="5"/>
        <v>116.48372002073238</v>
      </c>
    </row>
    <row r="22" spans="1:6" s="11" customFormat="1" ht="20.100000000000001" customHeight="1">
      <c r="A22" s="35">
        <v>3</v>
      </c>
      <c r="B22" s="30" t="s">
        <v>27</v>
      </c>
      <c r="C22" s="31">
        <v>20000</v>
      </c>
      <c r="D22" s="31">
        <v>20000</v>
      </c>
      <c r="E22" s="31">
        <v>35800</v>
      </c>
      <c r="F22" s="32">
        <f t="shared" si="5"/>
        <v>179</v>
      </c>
    </row>
    <row r="23" spans="1:6" s="11" customFormat="1" ht="20.100000000000001" customHeight="1">
      <c r="A23" s="29">
        <v>4</v>
      </c>
      <c r="B23" s="30" t="s">
        <v>28</v>
      </c>
      <c r="C23" s="31">
        <v>1360</v>
      </c>
      <c r="D23" s="31">
        <v>1360</v>
      </c>
      <c r="E23" s="31">
        <v>1360</v>
      </c>
      <c r="F23" s="32">
        <f t="shared" si="5"/>
        <v>100</v>
      </c>
    </row>
    <row r="24" spans="1:6" s="11" customFormat="1" ht="20.100000000000001" customHeight="1">
      <c r="A24" s="29">
        <v>5</v>
      </c>
      <c r="B24" s="30" t="s">
        <v>29</v>
      </c>
      <c r="C24" s="31">
        <v>352106</v>
      </c>
      <c r="D24" s="31">
        <v>352106</v>
      </c>
      <c r="E24" s="31">
        <v>431281.7</v>
      </c>
      <c r="F24" s="32">
        <f t="shared" si="5"/>
        <v>122.48632514072466</v>
      </c>
    </row>
    <row r="25" spans="1:6" s="11" customFormat="1" ht="20.100000000000001" customHeight="1">
      <c r="A25" s="29">
        <v>6</v>
      </c>
      <c r="B25" s="30" t="s">
        <v>30</v>
      </c>
      <c r="C25" s="31">
        <v>332120</v>
      </c>
      <c r="D25" s="31">
        <v>332120</v>
      </c>
      <c r="E25" s="31">
        <v>400666</v>
      </c>
      <c r="F25" s="32">
        <f t="shared" si="5"/>
        <v>120.63892568950982</v>
      </c>
    </row>
    <row r="26" spans="1:6" s="23" customFormat="1" ht="20.100000000000001" customHeight="1">
      <c r="A26" s="25" t="s">
        <v>13</v>
      </c>
      <c r="B26" s="26" t="s">
        <v>31</v>
      </c>
      <c r="C26" s="27">
        <f>+C27+C28</f>
        <v>2836758</v>
      </c>
      <c r="D26" s="27">
        <f t="shared" ref="D26:E26" si="7">+D27+D28</f>
        <v>2693236.7</v>
      </c>
      <c r="E26" s="27">
        <f t="shared" si="7"/>
        <v>3322458</v>
      </c>
      <c r="F26" s="28">
        <f t="shared" si="5"/>
        <v>117.12165789256611</v>
      </c>
    </row>
    <row r="27" spans="1:6" s="11" customFormat="1" ht="20.100000000000001" customHeight="1">
      <c r="A27" s="29">
        <v>1</v>
      </c>
      <c r="B27" s="30" t="s">
        <v>32</v>
      </c>
      <c r="C27" s="31">
        <v>657041</v>
      </c>
      <c r="D27" s="31">
        <v>513519.7</v>
      </c>
      <c r="E27" s="31">
        <v>296111</v>
      </c>
      <c r="F27" s="32">
        <f t="shared" si="5"/>
        <v>45.067355005243201</v>
      </c>
    </row>
    <row r="28" spans="1:6" s="11" customFormat="1" ht="20.100000000000001" customHeight="1">
      <c r="A28" s="29">
        <f>A27+1</f>
        <v>2</v>
      </c>
      <c r="B28" s="30" t="s">
        <v>33</v>
      </c>
      <c r="C28" s="31">
        <v>2179717</v>
      </c>
      <c r="D28" s="31">
        <v>2179717</v>
      </c>
      <c r="E28" s="31">
        <v>3026347</v>
      </c>
      <c r="F28" s="32">
        <f t="shared" si="5"/>
        <v>138.8412807717699</v>
      </c>
    </row>
    <row r="29" spans="1:6" s="23" customFormat="1" ht="20.100000000000001" customHeight="1">
      <c r="A29" s="25" t="s">
        <v>17</v>
      </c>
      <c r="B29" s="26" t="s">
        <v>34</v>
      </c>
      <c r="C29" s="27"/>
      <c r="D29" s="27"/>
      <c r="E29" s="27"/>
      <c r="F29" s="28"/>
    </row>
    <row r="30" spans="1:6" s="23" customFormat="1" ht="20.100000000000001" customHeight="1">
      <c r="A30" s="25" t="s">
        <v>35</v>
      </c>
      <c r="B30" s="36" t="s">
        <v>36</v>
      </c>
      <c r="C30" s="27">
        <v>279000</v>
      </c>
      <c r="D30" s="27">
        <v>156689</v>
      </c>
      <c r="E30" s="27">
        <v>93000</v>
      </c>
      <c r="F30" s="28">
        <f>+E30/C30*100</f>
        <v>33.333333333333329</v>
      </c>
    </row>
    <row r="31" spans="1:6" s="23" customFormat="1" ht="20.100000000000001" customHeight="1">
      <c r="A31" s="25" t="s">
        <v>37</v>
      </c>
      <c r="B31" s="36" t="s">
        <v>38</v>
      </c>
      <c r="C31" s="27">
        <v>43852</v>
      </c>
      <c r="D31" s="27">
        <v>43852</v>
      </c>
      <c r="E31" s="27">
        <v>46252</v>
      </c>
      <c r="F31" s="28">
        <f>+E31/C31*100</f>
        <v>105.47295448326189</v>
      </c>
    </row>
    <row r="32" spans="1:6" s="11" customFormat="1" ht="20.100000000000001" customHeight="1">
      <c r="A32" s="37">
        <v>1</v>
      </c>
      <c r="B32" s="38" t="s">
        <v>39</v>
      </c>
      <c r="C32" s="31"/>
      <c r="D32" s="31"/>
      <c r="E32" s="31"/>
      <c r="F32" s="32"/>
    </row>
    <row r="33" spans="1:8" s="11" customFormat="1" ht="30.75" customHeight="1">
      <c r="A33" s="37">
        <v>2</v>
      </c>
      <c r="B33" s="38" t="s">
        <v>40</v>
      </c>
      <c r="C33" s="31">
        <v>31700</v>
      </c>
      <c r="D33" s="31">
        <v>31700</v>
      </c>
      <c r="E33" s="31">
        <v>34100</v>
      </c>
      <c r="F33" s="32">
        <f>+E33/C33*100</f>
        <v>107.57097791798107</v>
      </c>
    </row>
    <row r="34" spans="1:8" s="23" customFormat="1" ht="20.100000000000001" customHeight="1">
      <c r="A34" s="25" t="s">
        <v>41</v>
      </c>
      <c r="B34" s="36" t="s">
        <v>42</v>
      </c>
      <c r="C34" s="27">
        <v>310700</v>
      </c>
      <c r="D34" s="27">
        <f>+D35</f>
        <v>156689</v>
      </c>
      <c r="E34" s="27">
        <v>161200</v>
      </c>
      <c r="F34" s="28">
        <f>+E34/C34*100</f>
        <v>51.88284518828452</v>
      </c>
    </row>
    <row r="35" spans="1:8" s="11" customFormat="1" ht="20.100000000000001" customHeight="1">
      <c r="A35" s="35">
        <v>1</v>
      </c>
      <c r="B35" s="39" t="s">
        <v>43</v>
      </c>
      <c r="C35" s="31">
        <v>279000</v>
      </c>
      <c r="D35" s="31">
        <v>156689</v>
      </c>
      <c r="E35" s="31">
        <v>127100</v>
      </c>
      <c r="F35" s="32">
        <f>+E35/C35*100</f>
        <v>45.555555555555557</v>
      </c>
    </row>
    <row r="36" spans="1:8" s="11" customFormat="1" ht="20.100000000000001" customHeight="1">
      <c r="A36" s="40">
        <v>2</v>
      </c>
      <c r="B36" s="41" t="s">
        <v>44</v>
      </c>
      <c r="C36" s="42">
        <v>31700</v>
      </c>
      <c r="D36" s="42">
        <v>0</v>
      </c>
      <c r="E36" s="42">
        <v>34100</v>
      </c>
      <c r="F36" s="43">
        <f>+E36/C36*100</f>
        <v>107.57097791798107</v>
      </c>
    </row>
    <row r="37" spans="1:8" ht="21" customHeight="1">
      <c r="A37" s="44" t="s">
        <v>45</v>
      </c>
      <c r="B37" s="45"/>
      <c r="C37" s="11"/>
      <c r="D37" s="11"/>
      <c r="E37" s="11"/>
      <c r="F37" s="11"/>
    </row>
    <row r="38" spans="1:8" ht="31.5" customHeight="1">
      <c r="A38" s="46" t="s">
        <v>46</v>
      </c>
      <c r="B38" s="46"/>
      <c r="C38" s="46"/>
      <c r="D38" s="46"/>
      <c r="E38" s="46"/>
      <c r="F38" s="46"/>
      <c r="G38" s="45"/>
      <c r="H38" s="45"/>
    </row>
    <row r="39" spans="1:8" ht="18.75">
      <c r="A39" s="11"/>
      <c r="B39" s="47"/>
      <c r="C39" s="48"/>
      <c r="D39" s="48"/>
      <c r="E39" s="48"/>
      <c r="F39" s="48"/>
    </row>
    <row r="40" spans="1:8" ht="11.25" customHeight="1">
      <c r="A40" s="11"/>
      <c r="B40" s="11"/>
      <c r="C40" s="11"/>
      <c r="D40" s="11"/>
      <c r="E40" s="11"/>
      <c r="F40" s="11"/>
    </row>
    <row r="41" spans="1:8" ht="18.75">
      <c r="A41" s="11"/>
      <c r="B41" s="11"/>
      <c r="C41" s="11"/>
      <c r="D41" s="11"/>
      <c r="E41" s="11"/>
      <c r="F41" s="11"/>
    </row>
    <row r="42" spans="1:8" ht="18.75">
      <c r="A42" s="11"/>
      <c r="B42" s="11"/>
      <c r="C42" s="11"/>
      <c r="D42" s="11"/>
      <c r="E42" s="11"/>
      <c r="F42" s="11"/>
    </row>
    <row r="43" spans="1:8" ht="18.75">
      <c r="A43" s="11"/>
      <c r="B43" s="11"/>
      <c r="C43" s="11"/>
      <c r="D43" s="11"/>
      <c r="E43" s="11"/>
      <c r="F43" s="11"/>
    </row>
    <row r="44" spans="1:8" ht="18.75">
      <c r="A44" s="11"/>
      <c r="B44" s="11"/>
      <c r="C44" s="11"/>
      <c r="D44" s="11"/>
      <c r="E44" s="11"/>
      <c r="F44" s="11"/>
    </row>
    <row r="45" spans="1:8" ht="18.75">
      <c r="A45" s="11"/>
      <c r="B45" s="11"/>
      <c r="C45" s="11"/>
      <c r="D45" s="11"/>
      <c r="E45" s="11"/>
      <c r="F45" s="11"/>
    </row>
    <row r="46" spans="1:8" ht="18.75">
      <c r="A46" s="11"/>
      <c r="B46" s="11"/>
      <c r="C46" s="11"/>
      <c r="D46" s="11"/>
      <c r="E46" s="11"/>
      <c r="F46" s="11"/>
    </row>
    <row r="47" spans="1:8" ht="18.75">
      <c r="A47" s="11"/>
      <c r="B47" s="11"/>
      <c r="C47" s="11"/>
      <c r="D47" s="11"/>
      <c r="E47" s="11"/>
      <c r="F47" s="11"/>
    </row>
    <row r="48" spans="1:8" ht="18.75">
      <c r="A48" s="11"/>
      <c r="B48" s="11"/>
      <c r="C48" s="11"/>
      <c r="D48" s="11"/>
      <c r="E48" s="11"/>
      <c r="F48" s="11"/>
    </row>
    <row r="49" spans="1:6" ht="22.5" customHeight="1">
      <c r="A49" s="11"/>
      <c r="B49" s="11"/>
      <c r="C49" s="11"/>
      <c r="D49" s="11"/>
      <c r="E49" s="11"/>
      <c r="F49" s="11"/>
    </row>
    <row r="50" spans="1:6" ht="18.75">
      <c r="A50" s="11"/>
      <c r="B50" s="11"/>
      <c r="C50" s="11"/>
      <c r="D50" s="11"/>
      <c r="E50" s="11"/>
      <c r="F50" s="11"/>
    </row>
    <row r="51" spans="1:6" ht="18.75">
      <c r="A51" s="11"/>
      <c r="B51" s="11"/>
      <c r="C51" s="11"/>
      <c r="D51" s="11"/>
      <c r="E51" s="11"/>
      <c r="F51" s="11"/>
    </row>
    <row r="52" spans="1:6" ht="18.75">
      <c r="A52" s="11"/>
      <c r="B52" s="11"/>
      <c r="C52" s="11"/>
      <c r="D52" s="11"/>
      <c r="E52" s="11"/>
      <c r="F52" s="11"/>
    </row>
    <row r="53" spans="1:6" ht="18.75">
      <c r="A53" s="11"/>
      <c r="B53" s="11"/>
      <c r="C53" s="11"/>
      <c r="D53" s="11"/>
      <c r="E53" s="11"/>
      <c r="F53" s="11"/>
    </row>
  </sheetData>
  <mergeCells count="12">
    <mergeCell ref="B39:F39"/>
    <mergeCell ref="E1:F1"/>
    <mergeCell ref="E4:F4"/>
    <mergeCell ref="A5:A7"/>
    <mergeCell ref="B5:B7"/>
    <mergeCell ref="C5:C7"/>
    <mergeCell ref="A38:F38"/>
    <mergeCell ref="A2:F2"/>
    <mergeCell ref="F5:F7"/>
    <mergeCell ref="D5:D7"/>
    <mergeCell ref="E5:E7"/>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5B019B-85D7-47D5-979B-FAC6D85D3B3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44E9480-35C4-4DA2-9200-BD0A52026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F27A742-7851-468C-854E-9FA595A731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dcterms:created xsi:type="dcterms:W3CDTF">2018-08-22T07:49:45Z</dcterms:created>
  <dcterms:modified xsi:type="dcterms:W3CDTF">2024-12-05T09:27:14Z</dcterms:modified>
</cp:coreProperties>
</file>